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nthly breakdown" sheetId="2" state="visible" r:id="rId4"/>
    <sheet name="Marketing" sheetId="3" state="visible" r:id="rId5"/>
    <sheet name="Current expens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<sst xmlns="http://schemas.openxmlformats.org/spreadsheetml/2006/main" count="108" uniqueCount="89">
  <si>
    <t xml:space="preserve">MOPICLEAN — 162,000 € Investment Plan (August 2026 – February 2027)</t>
  </si>
  <si>
    <t xml:space="preserve">7 months of operating expenses. Blue figures are editable; totals recalculate automatically.</t>
  </si>
  <si>
    <t xml:space="preserve">Total investment</t>
  </si>
  <si>
    <t xml:space="preserve">Months (Aug 26 – Feb 27)</t>
  </si>
  <si>
    <t xml:space="preserve">Category</t>
  </si>
  <si>
    <t xml:space="preserve">Item</t>
  </si>
  <si>
    <t xml:space="preserve">€ / month</t>
  </si>
  <si>
    <t xml:space="preserve">Total 7 months</t>
  </si>
  <si>
    <t xml:space="preserve">% of total</t>
  </si>
  <si>
    <t xml:space="preserve">What the money is spent on</t>
  </si>
  <si>
    <t xml:space="preserve">Operations &amp; Growth</t>
  </si>
  <si>
    <t xml:space="preserve">CEO salary — Magdalena Sastre (gross)</t>
  </si>
  <si>
    <t xml:space="preserve">Full-time dedication: operations, cleaner and client acquisition, VUT property-manager partnerships, fundraising.</t>
  </si>
  <si>
    <t xml:space="preserve">Technologic Development</t>
  </si>
  <si>
    <t xml:space="preserve">Developer salary — Ángel Morcillo (gross)</t>
  </si>
  <si>
    <t xml:space="preserve">Development and maintenance of the app (iOS/Android) and website: new features, bug fixes, scaling.</t>
  </si>
  <si>
    <t xml:space="preserve">GHL (GoHighLevel)</t>
  </si>
  <si>
    <t xml:space="preserve">CRM and marketing automation: funnels, emails, lead management for cleaners and clients.</t>
  </si>
  <si>
    <t xml:space="preserve">WhatsApp Business</t>
  </si>
  <si>
    <t xml:space="preserve">WhatsApp Business API: communication with cleaners and clients, booking confirmations and reminders.</t>
  </si>
  <si>
    <t xml:space="preserve">Twilio</t>
  </si>
  <si>
    <t xml:space="preserve">SMS, voice calls and user verification (OTP) in the app and website.</t>
  </si>
  <si>
    <t xml:space="preserve">Contaboo (servers)</t>
  </si>
  <si>
    <t xml:space="preserve">Server hosting and app backend. 163 €/year prorated.</t>
  </si>
  <si>
    <t xml:space="preserve">Apple Developer</t>
  </si>
  <si>
    <t xml:space="preserve">Mandatory annual license to publish and maintain the app on the App Store. 100 €/year prorated.</t>
  </si>
  <si>
    <t xml:space="preserve">Domains &amp; other</t>
  </si>
  <si>
    <t xml:space="preserve">Web domains, cards and minor tools. 100 €/month.</t>
  </si>
  <si>
    <t xml:space="preserve">Liability insurance (Hiscox)</t>
  </si>
  <si>
    <t xml:space="preserve">Company liability insurance. 403 €/year prorated.</t>
  </si>
  <si>
    <t xml:space="preserve">Legal &amp; accounting</t>
  </si>
  <si>
    <t xml:space="preserve">Satya Legal (accounting/tax) and recurring legal advice (contracts, data protection). Editable estimate.</t>
  </si>
  <si>
    <t xml:space="preserve">Marketing</t>
  </si>
  <si>
    <t xml:space="preserve">Balearics conquest</t>
  </si>
  <si>
    <t xml:space="preserve">Acquisition budget to conquer the Balearic Islands before Feb 2027: Meta Ads, Google Ads, TikTok Ads, VUT property-manager partnerships, field sales, micro-influencers and SEO. Detail in the 'Marketing' sheet.</t>
  </si>
  <si>
    <t xml:space="preserve">Reserve</t>
  </si>
  <si>
    <t xml:space="preserve">Safety reserve</t>
  </si>
  <si>
    <t xml:space="preserve">Buffer for contingencies and deviations (higher-than-expected CAC, extra development, delays in the Feb 2027 bridge round). Calculated automatically as the remainder up to 162,000 €.</t>
  </si>
  <si>
    <t xml:space="preserve">TOTAL</t>
  </si>
  <si>
    <t xml:space="preserve">Monthly breakdown (all linked to the Summary sheet)</t>
  </si>
  <si>
    <t xml:space="preserve">Aug-26</t>
  </si>
  <si>
    <t xml:space="preserve">Sep-26</t>
  </si>
  <si>
    <t xml:space="preserve">Oct-26</t>
  </si>
  <si>
    <t xml:space="preserve">Nov-26</t>
  </si>
  <si>
    <t xml:space="preserve">Dec-26</t>
  </si>
  <si>
    <t xml:space="preserve">Jan-27</t>
  </si>
  <si>
    <t xml:space="preserve">Feb-27</t>
  </si>
  <si>
    <t xml:space="preserve">Total</t>
  </si>
  <si>
    <t xml:space="preserve">Marketing — Balearics conquest (52,000 €)</t>
  </si>
  <si>
    <t xml:space="preserve">Indicative, editable allocation (blue). The total links to the Summary sheet.</t>
  </si>
  <si>
    <t xml:space="preserve">Channel</t>
  </si>
  <si>
    <t xml:space="preserve">Amount</t>
  </si>
  <si>
    <t xml:space="preserve">% of mktg</t>
  </si>
  <si>
    <t xml:space="preserve">Goal</t>
  </si>
  <si>
    <t xml:space="preserve">Meta Ads (Facebook/Instagram)</t>
  </si>
  <si>
    <t xml:space="preserve">Acquisition of individual clients and cleaners in the Balearics.</t>
  </si>
  <si>
    <t xml:space="preserve">Google Ads</t>
  </si>
  <si>
    <t xml:space="preserve">Capture active demand: cleaning searches in Mallorca, Ibiza, Menorca.</t>
  </si>
  <si>
    <t xml:space="preserve">TikTok Ads</t>
  </si>
  <si>
    <t xml:space="preserve">Brand awareness and acquisition of young cleaners.</t>
  </si>
  <si>
    <t xml:space="preserve">VUT property-manager partnerships</t>
  </si>
  <si>
    <t xml:space="preserve">Priority channel: LTV/CAC ~14x and ~2.5-month payback. Deals with holiday-rental managers.</t>
  </si>
  <si>
    <t xml:space="preserve">Field sales</t>
  </si>
  <si>
    <t xml:space="preserve">Street-level sales reps signing up cleaners and businesses.</t>
  </si>
  <si>
    <t xml:space="preserve">Micro-influencers</t>
  </si>
  <si>
    <t xml:space="preserve">Local credibility and social reach in the Balearics.</t>
  </si>
  <si>
    <t xml:space="preserve">SEO &amp; content</t>
  </si>
  <si>
    <t xml:space="preserve">Organic positioning to reduce CAC in the medium term.</t>
  </si>
  <si>
    <t xml:space="preserve">Budget (Summary)</t>
  </si>
  <si>
    <t xml:space="preserve">Difference</t>
  </si>
  <si>
    <t xml:space="preserve">Current expenses (no salaries) — spent since March 2026</t>
  </si>
  <si>
    <t xml:space="preserve">Source: Cuentas Mopiclean - Sheet 1 (Jul 2026). Founders not drawing any salary.</t>
  </si>
  <si>
    <t xml:space="preserve">One-off expenses (since 02/26)</t>
  </si>
  <si>
    <t xml:space="preserve">€</t>
  </si>
  <si>
    <t xml:space="preserve">Developer</t>
  </si>
  <si>
    <t xml:space="preserve">Play Store</t>
  </si>
  <si>
    <t xml:space="preserve">Cards</t>
  </si>
  <si>
    <t xml:space="preserve">Satya Legal (600+400 +VAT)</t>
  </si>
  <si>
    <t xml:space="preserve">edefense (initial +VAT)</t>
  </si>
  <si>
    <t xml:space="preserve">Alejandra</t>
  </si>
  <si>
    <t xml:space="preserve">Monthly expenses</t>
  </si>
  <si>
    <t xml:space="preserve">€/month</t>
  </si>
  <si>
    <t xml:space="preserve">GHL</t>
  </si>
  <si>
    <t xml:space="preserve">WasAppi</t>
  </si>
  <si>
    <t xml:space="preserve">Annual expenses</t>
  </si>
  <si>
    <t xml:space="preserve">€/year</t>
  </si>
  <si>
    <t xml:space="preserve">Hiscox insurance</t>
  </si>
  <si>
    <t xml:space="preserve">Domains/servers</t>
  </si>
  <si>
    <t xml:space="preserve">Total spent to date (per your sheet)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</si>
</sst>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#,##0.00&quot; €&quot;"/>
    <numFmt numFmtId="167" formatCode="0.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264267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264267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264267"/>
      <name val="Arial"/>
      <family val="0"/>
      <charset val="1"/>
    </font>
    <font>
      <sz val="10"/>
      <color rgb="FF008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C4FB1"/>
        <bgColor rgb="FF264267"/>
      </patternFill>
    </fill>
    <fill>
      <patternFill patternType="solid">
        <fgColor rgb="FFFFFF00"/>
        <bgColor rgb="FFFFFF00"/>
      </patternFill>
    </fill>
    <fill>
      <patternFill patternType="solid">
        <fgColor rgb="FFE8ECF4"/>
        <bgColor rgb="FFDCEEFB"/>
      </patternFill>
    </fill>
    <fill>
      <patternFill patternType="solid">
        <fgColor rgb="FFDCEEFB"/>
        <bgColor rgb="FFE8EC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7C3"/>
      </left>
      <right style="thin">
        <color rgb="FFB0B7C3"/>
      </right>
      <top style="thin">
        <color rgb="FFB0B7C3"/>
      </top>
      <bottom style="thin">
        <color rgb="FFB0B7C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7C3"/>
      <rgbColor rgb="FF808080"/>
      <rgbColor rgb="FF9999FF"/>
      <rgbColor rgb="FF993366"/>
      <rgbColor rgb="FFFFFFCC"/>
      <rgbColor rgb="FFDCEEFB"/>
      <rgbColor rgb="FF660066"/>
      <rgbColor rgb="FFFF8080"/>
      <rgbColor rgb="FF1C4FB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CF4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26426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8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162000</v>
      </c>
    </row>
    <row r="5" customFormat="false" ht="15" hidden="false" customHeight="false" outlineLevel="0" collapsed="false">
      <c r="A5" s="3" t="s">
        <v>3</v>
      </c>
      <c r="B5" s="5" t="n">
        <v>7</v>
      </c>
    </row>
    <row r="7" customFormat="false" ht="15" hidden="false" customHeight="false" outlineLevel="0" collapsed="false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  <c r="F7" s="6" t="s">
        <v>9</v>
      </c>
    </row>
    <row r="8" customFormat="false" ht="23.85" hidden="false" customHeight="false" outlineLevel="0" collapsed="false">
      <c r="A8" s="7" t="s">
        <v>10</v>
      </c>
      <c r="B8" s="7" t="s">
        <v>11</v>
      </c>
      <c r="C8" s="8" t="n">
        <v>2500</v>
      </c>
      <c r="D8" s="9" t="n">
        <f aca="false">C8*$B$5</f>
        <v>17500</v>
      </c>
      <c r="E8" s="10" t="n">
        <f aca="false">D8/$B$4</f>
        <v>0.108024691358025</v>
      </c>
      <c r="F8" s="11" t="s">
        <v>12</v>
      </c>
    </row>
    <row r="9" customFormat="false" ht="23.85" hidden="false" customHeight="false" outlineLevel="0" collapsed="false">
      <c r="A9" s="7" t="s">
        <v>13</v>
      </c>
      <c r="B9" s="7" t="s">
        <v>14</v>
      </c>
      <c r="C9" s="8" t="n">
        <v>4300</v>
      </c>
      <c r="D9" s="9" t="n">
        <f aca="false">C9*$B$5</f>
        <v>30100</v>
      </c>
      <c r="E9" s="10" t="n">
        <f aca="false">D9/$B$4</f>
        <v>0.185802469135802</v>
      </c>
      <c r="F9" s="11" t="s">
        <v>15</v>
      </c>
    </row>
    <row r="10" customFormat="false" ht="15" hidden="false" customHeight="false" outlineLevel="0" collapsed="false">
      <c r="A10" s="7" t="s">
        <v>13</v>
      </c>
      <c r="B10" s="7" t="s">
        <v>16</v>
      </c>
      <c r="C10" s="8" t="n">
        <v>120</v>
      </c>
      <c r="D10" s="9" t="n">
        <f aca="false">C10*$B$5</f>
        <v>840</v>
      </c>
      <c r="E10" s="10" t="n">
        <f aca="false">D10/$B$4</f>
        <v>0.00518518518518519</v>
      </c>
      <c r="F10" s="11" t="s">
        <v>17</v>
      </c>
    </row>
    <row r="11" customFormat="false" ht="23.85" hidden="false" customHeight="false" outlineLevel="0" collapsed="false">
      <c r="A11" s="7" t="s">
        <v>13</v>
      </c>
      <c r="B11" s="7" t="s">
        <v>18</v>
      </c>
      <c r="C11" s="8" t="n">
        <v>150</v>
      </c>
      <c r="D11" s="9" t="n">
        <f aca="false">C11*$B$5</f>
        <v>1050</v>
      </c>
      <c r="E11" s="10" t="n">
        <f aca="false">D11/$B$4</f>
        <v>0.00648148148148148</v>
      </c>
      <c r="F11" s="11" t="s">
        <v>19</v>
      </c>
    </row>
    <row r="12" customFormat="false" ht="15" hidden="false" customHeight="false" outlineLevel="0" collapsed="false">
      <c r="A12" s="7" t="s">
        <v>13</v>
      </c>
      <c r="B12" s="7" t="s">
        <v>20</v>
      </c>
      <c r="C12" s="8" t="n">
        <v>200</v>
      </c>
      <c r="D12" s="9" t="n">
        <f aca="false">C12*$B$5</f>
        <v>1400</v>
      </c>
      <c r="E12" s="10" t="n">
        <f aca="false">D12/$B$4</f>
        <v>0.00864197530864197</v>
      </c>
      <c r="F12" s="11" t="s">
        <v>21</v>
      </c>
    </row>
    <row r="13" customFormat="false" ht="15" hidden="false" customHeight="false" outlineLevel="0" collapsed="false">
      <c r="A13" s="7" t="s">
        <v>13</v>
      </c>
      <c r="B13" s="7" t="s">
        <v>22</v>
      </c>
      <c r="C13" s="12" t="n">
        <f aca="false">163/12</f>
        <v>13.5833333333333</v>
      </c>
      <c r="D13" s="9" t="n">
        <f aca="false">C13*$B$5</f>
        <v>95.0833333333333</v>
      </c>
      <c r="E13" s="10" t="n">
        <f aca="false">D13/$B$4</f>
        <v>0.000586934156378601</v>
      </c>
      <c r="F13" s="11" t="s">
        <v>23</v>
      </c>
    </row>
    <row r="14" customFormat="false" ht="15" hidden="false" customHeight="false" outlineLevel="0" collapsed="false">
      <c r="A14" s="7" t="s">
        <v>13</v>
      </c>
      <c r="B14" s="7" t="s">
        <v>24</v>
      </c>
      <c r="C14" s="12" t="n">
        <f aca="false">100/12</f>
        <v>8.33333333333333</v>
      </c>
      <c r="D14" s="9" t="n">
        <f aca="false">C14*$B$5</f>
        <v>58.3333333333333</v>
      </c>
      <c r="E14" s="10" t="n">
        <f aca="false">D14/$B$4</f>
        <v>0.000360082304526749</v>
      </c>
      <c r="F14" s="11" t="s">
        <v>25</v>
      </c>
    </row>
    <row r="15" customFormat="false" ht="15" hidden="false" customHeight="false" outlineLevel="0" collapsed="false">
      <c r="A15" s="7" t="s">
        <v>13</v>
      </c>
      <c r="B15" s="7" t="s">
        <v>26</v>
      </c>
      <c r="C15" s="8" t="n">
        <v>100</v>
      </c>
      <c r="D15" s="9" t="n">
        <f aca="false">C15*$B$5</f>
        <v>700</v>
      </c>
      <c r="E15" s="10" t="n">
        <f aca="false">D15/$B$4</f>
        <v>0.00432098765432099</v>
      </c>
      <c r="F15" s="11" t="s">
        <v>27</v>
      </c>
    </row>
    <row r="16" customFormat="false" ht="15" hidden="false" customHeight="false" outlineLevel="0" collapsed="false">
      <c r="A16" s="7" t="s">
        <v>10</v>
      </c>
      <c r="B16" s="7" t="s">
        <v>28</v>
      </c>
      <c r="C16" s="12" t="n">
        <f aca="false">403/12</f>
        <v>33.5833333333333</v>
      </c>
      <c r="D16" s="9" t="n">
        <f aca="false">C16*$B$5</f>
        <v>235.083333333333</v>
      </c>
      <c r="E16" s="10" t="n">
        <f aca="false">D16/$B$4</f>
        <v>0.0014511316872428</v>
      </c>
      <c r="F16" s="11" t="s">
        <v>29</v>
      </c>
    </row>
    <row r="17" customFormat="false" ht="23.85" hidden="false" customHeight="false" outlineLevel="0" collapsed="false">
      <c r="A17" s="7" t="s">
        <v>10</v>
      </c>
      <c r="B17" s="7" t="s">
        <v>30</v>
      </c>
      <c r="C17" s="13" t="n">
        <v>500</v>
      </c>
      <c r="D17" s="9" t="n">
        <f aca="false">C17*$B$5</f>
        <v>3500</v>
      </c>
      <c r="E17" s="10" t="n">
        <f aca="false">D17/$B$4</f>
        <v>0.0216049382716049</v>
      </c>
      <c r="F17" s="11" t="s">
        <v>31</v>
      </c>
    </row>
    <row r="18" customFormat="false" ht="35.05" hidden="false" customHeight="false" outlineLevel="0" collapsed="false">
      <c r="A18" s="7" t="s">
        <v>32</v>
      </c>
      <c r="B18" s="7" t="s">
        <v>33</v>
      </c>
      <c r="C18" s="14" t="n">
        <f aca="false">D18/$B$5</f>
        <v>7428.57142857143</v>
      </c>
      <c r="D18" s="15" t="n">
        <v>52000</v>
      </c>
      <c r="E18" s="10" t="n">
        <f aca="false">D18/$B$4</f>
        <v>0.320987654320988</v>
      </c>
      <c r="F18" s="11" t="s">
        <v>34</v>
      </c>
    </row>
    <row r="19" customFormat="false" ht="23.85" hidden="false" customHeight="false" outlineLevel="0" collapsed="false">
      <c r="A19" s="7" t="s">
        <v>35</v>
      </c>
      <c r="B19" s="7" t="s">
        <v>36</v>
      </c>
      <c r="C19" s="14" t="n">
        <f aca="false">D19/$B$5</f>
        <v>7788.78571428572</v>
      </c>
      <c r="D19" s="9" t="n">
        <f aca="false">$B$4-SUM(D8:D18)</f>
        <v>54521.5</v>
      </c>
      <c r="E19" s="10" t="n">
        <f aca="false">D19/$B$4</f>
        <v>0.336552469135802</v>
      </c>
      <c r="F19" s="11" t="s">
        <v>37</v>
      </c>
    </row>
    <row r="20" customFormat="false" ht="15" hidden="false" customHeight="false" outlineLevel="0" collapsed="false">
      <c r="A20" s="16"/>
      <c r="B20" s="16" t="s">
        <v>38</v>
      </c>
      <c r="C20" s="17" t="n">
        <f aca="false">SUM(C8:C19)</f>
        <v>23142.8571428571</v>
      </c>
      <c r="D20" s="18" t="n">
        <f aca="false">SUM(D8:D19)</f>
        <v>162000</v>
      </c>
      <c r="E20" s="19" t="n">
        <f aca="false">D20/$B$4</f>
        <v>1</v>
      </c>
      <c r="F20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9" min="2" style="0" width="11"/>
  </cols>
  <sheetData>
    <row r="1" customFormat="false" ht="15" hidden="false" customHeight="false" outlineLevel="0" collapsed="false">
      <c r="A1" s="20" t="s">
        <v>39</v>
      </c>
    </row>
    <row r="3" customFormat="false" ht="15" hidden="false" customHeight="false" outlineLevel="0" collapsed="false">
      <c r="A3" s="21" t="s">
        <v>5</v>
      </c>
      <c r="B3" s="22" t="s">
        <v>40</v>
      </c>
      <c r="C3" s="22" t="s">
        <v>41</v>
      </c>
      <c r="D3" s="22" t="s">
        <v>42</v>
      </c>
      <c r="E3" s="22" t="s">
        <v>43</v>
      </c>
      <c r="F3" s="22" t="s">
        <v>44</v>
      </c>
      <c r="G3" s="22" t="s">
        <v>45</v>
      </c>
      <c r="H3" s="22" t="s">
        <v>46</v>
      </c>
      <c r="I3" s="23" t="s">
        <v>47</v>
      </c>
    </row>
    <row r="4" customFormat="false" ht="15" hidden="false" customHeight="false" outlineLevel="0" collapsed="false">
      <c r="A4" s="24" t="str">
        <f aca="false">Summary!B8</f>
        <v>CEO salary — Magdalena Sastre (gross)</v>
      </c>
      <c r="B4" s="25" t="n">
        <f aca="false">Summary!$C$8</f>
        <v>2500</v>
      </c>
      <c r="C4" s="25" t="n">
        <f aca="false">Summary!$C$8</f>
        <v>2500</v>
      </c>
      <c r="D4" s="25" t="n">
        <f aca="false">Summary!$C$8</f>
        <v>2500</v>
      </c>
      <c r="E4" s="25" t="n">
        <f aca="false">Summary!$C$8</f>
        <v>2500</v>
      </c>
      <c r="F4" s="25" t="n">
        <f aca="false">Summary!$C$8</f>
        <v>2500</v>
      </c>
      <c r="G4" s="25" t="n">
        <f aca="false">Summary!$C$8</f>
        <v>2500</v>
      </c>
      <c r="H4" s="25" t="n">
        <f aca="false">Summary!$C$8</f>
        <v>2500</v>
      </c>
      <c r="I4" s="9" t="n">
        <f aca="false">SUM(B4:H4)</f>
        <v>17500</v>
      </c>
    </row>
    <row r="5" customFormat="false" ht="15" hidden="false" customHeight="false" outlineLevel="0" collapsed="false">
      <c r="A5" s="24" t="str">
        <f aca="false">Summary!B9</f>
        <v>Developer salary — Ángel Morcillo (gross)</v>
      </c>
      <c r="B5" s="25" t="n">
        <f aca="false">Summary!$C$9</f>
        <v>4300</v>
      </c>
      <c r="C5" s="25" t="n">
        <f aca="false">Summary!$C$9</f>
        <v>4300</v>
      </c>
      <c r="D5" s="25" t="n">
        <f aca="false">Summary!$C$9</f>
        <v>4300</v>
      </c>
      <c r="E5" s="25" t="n">
        <f aca="false">Summary!$C$9</f>
        <v>4300</v>
      </c>
      <c r="F5" s="25" t="n">
        <f aca="false">Summary!$C$9</f>
        <v>4300</v>
      </c>
      <c r="G5" s="25" t="n">
        <f aca="false">Summary!$C$9</f>
        <v>4300</v>
      </c>
      <c r="H5" s="25" t="n">
        <f aca="false">Summary!$C$9</f>
        <v>4300</v>
      </c>
      <c r="I5" s="9" t="n">
        <f aca="false">SUM(B5:H5)</f>
        <v>30100</v>
      </c>
    </row>
    <row r="6" customFormat="false" ht="15" hidden="false" customHeight="false" outlineLevel="0" collapsed="false">
      <c r="A6" s="24" t="str">
        <f aca="false">Summary!B10</f>
        <v>GHL (GoHighLevel)</v>
      </c>
      <c r="B6" s="25" t="n">
        <f aca="false">Summary!$C$10</f>
        <v>120</v>
      </c>
      <c r="C6" s="25" t="n">
        <f aca="false">Summary!$C$10</f>
        <v>120</v>
      </c>
      <c r="D6" s="25" t="n">
        <f aca="false">Summary!$C$10</f>
        <v>120</v>
      </c>
      <c r="E6" s="25" t="n">
        <f aca="false">Summary!$C$10</f>
        <v>120</v>
      </c>
      <c r="F6" s="25" t="n">
        <f aca="false">Summary!$C$10</f>
        <v>120</v>
      </c>
      <c r="G6" s="25" t="n">
        <f aca="false">Summary!$C$10</f>
        <v>120</v>
      </c>
      <c r="H6" s="25" t="n">
        <f aca="false">Summary!$C$10</f>
        <v>120</v>
      </c>
      <c r="I6" s="9" t="n">
        <f aca="false">SUM(B6:H6)</f>
        <v>840</v>
      </c>
    </row>
    <row r="7" customFormat="false" ht="15" hidden="false" customHeight="false" outlineLevel="0" collapsed="false">
      <c r="A7" s="24" t="str">
        <f aca="false">Summary!B11</f>
        <v>WhatsApp Business</v>
      </c>
      <c r="B7" s="25" t="n">
        <f aca="false">Summary!$C$11</f>
        <v>150</v>
      </c>
      <c r="C7" s="25" t="n">
        <f aca="false">Summary!$C$11</f>
        <v>150</v>
      </c>
      <c r="D7" s="25" t="n">
        <f aca="false">Summary!$C$11</f>
        <v>150</v>
      </c>
      <c r="E7" s="25" t="n">
        <f aca="false">Summary!$C$11</f>
        <v>150</v>
      </c>
      <c r="F7" s="25" t="n">
        <f aca="false">Summary!$C$11</f>
        <v>150</v>
      </c>
      <c r="G7" s="25" t="n">
        <f aca="false">Summary!$C$11</f>
        <v>150</v>
      </c>
      <c r="H7" s="25" t="n">
        <f aca="false">Summary!$C$11</f>
        <v>150</v>
      </c>
      <c r="I7" s="9" t="n">
        <f aca="false">SUM(B7:H7)</f>
        <v>1050</v>
      </c>
    </row>
    <row r="8" customFormat="false" ht="15" hidden="false" customHeight="false" outlineLevel="0" collapsed="false">
      <c r="A8" s="24" t="str">
        <f aca="false">Summary!B12</f>
        <v>Twilio</v>
      </c>
      <c r="B8" s="25" t="n">
        <f aca="false">Summary!$C$12</f>
        <v>200</v>
      </c>
      <c r="C8" s="25" t="n">
        <f aca="false">Summary!$C$12</f>
        <v>200</v>
      </c>
      <c r="D8" s="25" t="n">
        <f aca="false">Summary!$C$12</f>
        <v>200</v>
      </c>
      <c r="E8" s="25" t="n">
        <f aca="false">Summary!$C$12</f>
        <v>200</v>
      </c>
      <c r="F8" s="25" t="n">
        <f aca="false">Summary!$C$12</f>
        <v>200</v>
      </c>
      <c r="G8" s="25" t="n">
        <f aca="false">Summary!$C$12</f>
        <v>200</v>
      </c>
      <c r="H8" s="25" t="n">
        <f aca="false">Summary!$C$12</f>
        <v>200</v>
      </c>
      <c r="I8" s="9" t="n">
        <f aca="false">SUM(B8:H8)</f>
        <v>1400</v>
      </c>
    </row>
    <row r="9" customFormat="false" ht="15" hidden="false" customHeight="false" outlineLevel="0" collapsed="false">
      <c r="A9" s="24" t="str">
        <f aca="false">Summary!B13</f>
        <v>Contaboo (servers)</v>
      </c>
      <c r="B9" s="25" t="n">
        <f aca="false">Summary!$C$13</f>
        <v>13.5833333333333</v>
      </c>
      <c r="C9" s="25" t="n">
        <f aca="false">Summary!$C$13</f>
        <v>13.5833333333333</v>
      </c>
      <c r="D9" s="25" t="n">
        <f aca="false">Summary!$C$13</f>
        <v>13.5833333333333</v>
      </c>
      <c r="E9" s="25" t="n">
        <f aca="false">Summary!$C$13</f>
        <v>13.5833333333333</v>
      </c>
      <c r="F9" s="25" t="n">
        <f aca="false">Summary!$C$13</f>
        <v>13.5833333333333</v>
      </c>
      <c r="G9" s="25" t="n">
        <f aca="false">Summary!$C$13</f>
        <v>13.5833333333333</v>
      </c>
      <c r="H9" s="25" t="n">
        <f aca="false">Summary!$C$13</f>
        <v>13.5833333333333</v>
      </c>
      <c r="I9" s="9" t="n">
        <f aca="false">SUM(B9:H9)</f>
        <v>95.0833333333333</v>
      </c>
    </row>
    <row r="10" customFormat="false" ht="15" hidden="false" customHeight="false" outlineLevel="0" collapsed="false">
      <c r="A10" s="24" t="str">
        <f aca="false">Summary!B14</f>
        <v>Apple Developer</v>
      </c>
      <c r="B10" s="25" t="n">
        <f aca="false">Summary!$C$14</f>
        <v>8.33333333333333</v>
      </c>
      <c r="C10" s="25" t="n">
        <f aca="false">Summary!$C$14</f>
        <v>8.33333333333333</v>
      </c>
      <c r="D10" s="25" t="n">
        <f aca="false">Summary!$C$14</f>
        <v>8.33333333333333</v>
      </c>
      <c r="E10" s="25" t="n">
        <f aca="false">Summary!$C$14</f>
        <v>8.33333333333333</v>
      </c>
      <c r="F10" s="25" t="n">
        <f aca="false">Summary!$C$14</f>
        <v>8.33333333333333</v>
      </c>
      <c r="G10" s="25" t="n">
        <f aca="false">Summary!$C$14</f>
        <v>8.33333333333333</v>
      </c>
      <c r="H10" s="25" t="n">
        <f aca="false">Summary!$C$14</f>
        <v>8.33333333333333</v>
      </c>
      <c r="I10" s="9" t="n">
        <f aca="false">SUM(B10:H10)</f>
        <v>58.3333333333333</v>
      </c>
    </row>
    <row r="11" customFormat="false" ht="15" hidden="false" customHeight="false" outlineLevel="0" collapsed="false">
      <c r="A11" s="24" t="str">
        <f aca="false">Summary!B15</f>
        <v>Domains &amp; other</v>
      </c>
      <c r="B11" s="25" t="n">
        <f aca="false">Summary!$C$15</f>
        <v>100</v>
      </c>
      <c r="C11" s="25" t="n">
        <f aca="false">Summary!$C$15</f>
        <v>100</v>
      </c>
      <c r="D11" s="25" t="n">
        <f aca="false">Summary!$C$15</f>
        <v>100</v>
      </c>
      <c r="E11" s="25" t="n">
        <f aca="false">Summary!$C$15</f>
        <v>100</v>
      </c>
      <c r="F11" s="25" t="n">
        <f aca="false">Summary!$C$15</f>
        <v>100</v>
      </c>
      <c r="G11" s="25" t="n">
        <f aca="false">Summary!$C$15</f>
        <v>100</v>
      </c>
      <c r="H11" s="25" t="n">
        <f aca="false">Summary!$C$15</f>
        <v>100</v>
      </c>
      <c r="I11" s="9" t="n">
        <f aca="false">SUM(B11:H11)</f>
        <v>700</v>
      </c>
    </row>
    <row r="12" customFormat="false" ht="15" hidden="false" customHeight="false" outlineLevel="0" collapsed="false">
      <c r="A12" s="24" t="str">
        <f aca="false">Summary!B16</f>
        <v>Liability insurance (Hiscox)</v>
      </c>
      <c r="B12" s="25" t="n">
        <f aca="false">Summary!$C$16</f>
        <v>33.5833333333333</v>
      </c>
      <c r="C12" s="25" t="n">
        <f aca="false">Summary!$C$16</f>
        <v>33.5833333333333</v>
      </c>
      <c r="D12" s="25" t="n">
        <f aca="false">Summary!$C$16</f>
        <v>33.5833333333333</v>
      </c>
      <c r="E12" s="25" t="n">
        <f aca="false">Summary!$C$16</f>
        <v>33.5833333333333</v>
      </c>
      <c r="F12" s="25" t="n">
        <f aca="false">Summary!$C$16</f>
        <v>33.5833333333333</v>
      </c>
      <c r="G12" s="25" t="n">
        <f aca="false">Summary!$C$16</f>
        <v>33.5833333333333</v>
      </c>
      <c r="H12" s="25" t="n">
        <f aca="false">Summary!$C$16</f>
        <v>33.5833333333333</v>
      </c>
      <c r="I12" s="9" t="n">
        <f aca="false">SUM(B12:H12)</f>
        <v>235.083333333333</v>
      </c>
    </row>
    <row r="13" customFormat="false" ht="15" hidden="false" customHeight="false" outlineLevel="0" collapsed="false">
      <c r="A13" s="24" t="str">
        <f aca="false">Summary!B17</f>
        <v>Legal &amp; accounting</v>
      </c>
      <c r="B13" s="25" t="n">
        <f aca="false">Summary!$C$17</f>
        <v>500</v>
      </c>
      <c r="C13" s="25" t="n">
        <f aca="false">Summary!$C$17</f>
        <v>500</v>
      </c>
      <c r="D13" s="25" t="n">
        <f aca="false">Summary!$C$17</f>
        <v>500</v>
      </c>
      <c r="E13" s="25" t="n">
        <f aca="false">Summary!$C$17</f>
        <v>500</v>
      </c>
      <c r="F13" s="25" t="n">
        <f aca="false">Summary!$C$17</f>
        <v>500</v>
      </c>
      <c r="G13" s="25" t="n">
        <f aca="false">Summary!$C$17</f>
        <v>500</v>
      </c>
      <c r="H13" s="25" t="n">
        <f aca="false">Summary!$C$17</f>
        <v>500</v>
      </c>
      <c r="I13" s="9" t="n">
        <f aca="false">SUM(B13:H13)</f>
        <v>3500</v>
      </c>
    </row>
    <row r="14" customFormat="false" ht="15" hidden="false" customHeight="false" outlineLevel="0" collapsed="false">
      <c r="A14" s="24" t="str">
        <f aca="false">Summary!B18</f>
        <v>Balearics conquest</v>
      </c>
      <c r="B14" s="25" t="n">
        <f aca="false">Summary!$C$18</f>
        <v>7428.57142857143</v>
      </c>
      <c r="C14" s="25" t="n">
        <f aca="false">Summary!$C$18</f>
        <v>7428.57142857143</v>
      </c>
      <c r="D14" s="25" t="n">
        <f aca="false">Summary!$C$18</f>
        <v>7428.57142857143</v>
      </c>
      <c r="E14" s="25" t="n">
        <f aca="false">Summary!$C$18</f>
        <v>7428.57142857143</v>
      </c>
      <c r="F14" s="25" t="n">
        <f aca="false">Summary!$C$18</f>
        <v>7428.57142857143</v>
      </c>
      <c r="G14" s="25" t="n">
        <f aca="false">Summary!$C$18</f>
        <v>7428.57142857143</v>
      </c>
      <c r="H14" s="25" t="n">
        <f aca="false">Summary!$C$18</f>
        <v>7428.57142857143</v>
      </c>
      <c r="I14" s="9" t="n">
        <f aca="false">SUM(B14:H14)</f>
        <v>52000</v>
      </c>
    </row>
    <row r="15" customFormat="false" ht="15" hidden="false" customHeight="false" outlineLevel="0" collapsed="false">
      <c r="A15" s="24" t="str">
        <f aca="false">Summary!B19</f>
        <v>Safety reserve</v>
      </c>
      <c r="B15" s="25" t="n">
        <f aca="false">Summary!$C$19</f>
        <v>7788.78571428572</v>
      </c>
      <c r="C15" s="25" t="n">
        <f aca="false">Summary!$C$19</f>
        <v>7788.78571428572</v>
      </c>
      <c r="D15" s="25" t="n">
        <f aca="false">Summary!$C$19</f>
        <v>7788.78571428572</v>
      </c>
      <c r="E15" s="25" t="n">
        <f aca="false">Summary!$C$19</f>
        <v>7788.78571428572</v>
      </c>
      <c r="F15" s="25" t="n">
        <f aca="false">Summary!$C$19</f>
        <v>7788.78571428572</v>
      </c>
      <c r="G15" s="25" t="n">
        <f aca="false">Summary!$C$19</f>
        <v>7788.78571428572</v>
      </c>
      <c r="H15" s="25" t="n">
        <f aca="false">Summary!$C$19</f>
        <v>7788.78571428572</v>
      </c>
      <c r="I15" s="9" t="n">
        <f aca="false">SUM(B15:H15)</f>
        <v>54521.5</v>
      </c>
    </row>
    <row r="16" customFormat="false" ht="15" hidden="false" customHeight="false" outlineLevel="0" collapsed="false">
      <c r="A16" s="26" t="s">
        <v>38</v>
      </c>
      <c r="B16" s="18" t="n">
        <f aca="false">SUM(B4:B15)</f>
        <v>23142.8571428571</v>
      </c>
      <c r="C16" s="18" t="n">
        <f aca="false">SUM(C4:C15)</f>
        <v>23142.8571428571</v>
      </c>
      <c r="D16" s="18" t="n">
        <f aca="false">SUM(D4:D15)</f>
        <v>23142.8571428571</v>
      </c>
      <c r="E16" s="18" t="n">
        <f aca="false">SUM(E4:E15)</f>
        <v>23142.8571428571</v>
      </c>
      <c r="F16" s="18" t="n">
        <f aca="false">SUM(F4:F15)</f>
        <v>23142.8571428571</v>
      </c>
      <c r="G16" s="18" t="n">
        <f aca="false">SUM(G4:G15)</f>
        <v>23142.8571428571</v>
      </c>
      <c r="H16" s="18" t="n">
        <f aca="false">SUM(H4:H15)</f>
        <v>23142.8571428571</v>
      </c>
      <c r="I16" s="18" t="n">
        <f aca="false">SUM(I4:I15)</f>
        <v>162000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70"/>
  </cols>
  <sheetData>
    <row r="1" customFormat="false" ht="15" hidden="false" customHeight="false" outlineLevel="0" collapsed="false">
      <c r="A1" s="20" t="s">
        <v>48</v>
      </c>
    </row>
    <row r="2" customFormat="false" ht="15" hidden="false" customHeight="false" outlineLevel="0" collapsed="false">
      <c r="A2" s="2" t="s">
        <v>49</v>
      </c>
    </row>
    <row r="4" customFormat="false" ht="15" hidden="false" customHeight="false" outlineLevel="0" collapsed="false">
      <c r="A4" s="23" t="s">
        <v>50</v>
      </c>
      <c r="B4" s="23" t="s">
        <v>51</v>
      </c>
      <c r="C4" s="23" t="s">
        <v>52</v>
      </c>
      <c r="D4" s="23" t="s">
        <v>53</v>
      </c>
    </row>
    <row r="5" customFormat="false" ht="15" hidden="false" customHeight="false" outlineLevel="0" collapsed="false">
      <c r="A5" s="7" t="s">
        <v>54</v>
      </c>
      <c r="B5" s="15" t="n">
        <v>14000</v>
      </c>
      <c r="C5" s="10" t="n">
        <f aca="false">B5/B$13</f>
        <v>0.269230769230769</v>
      </c>
      <c r="D5" s="11" t="s">
        <v>55</v>
      </c>
    </row>
    <row r="6" customFormat="false" ht="15" hidden="false" customHeight="false" outlineLevel="0" collapsed="false">
      <c r="A6" s="7" t="s">
        <v>56</v>
      </c>
      <c r="B6" s="15" t="n">
        <v>10000</v>
      </c>
      <c r="C6" s="10" t="n">
        <f aca="false">B6/B$13</f>
        <v>0.192307692307692</v>
      </c>
      <c r="D6" s="11" t="s">
        <v>57</v>
      </c>
    </row>
    <row r="7" customFormat="false" ht="15" hidden="false" customHeight="false" outlineLevel="0" collapsed="false">
      <c r="A7" s="7" t="s">
        <v>58</v>
      </c>
      <c r="B7" s="15" t="n">
        <v>5000</v>
      </c>
      <c r="C7" s="10" t="n">
        <f aca="false">B7/B$13</f>
        <v>0.0961538461538462</v>
      </c>
      <c r="D7" s="11" t="s">
        <v>59</v>
      </c>
    </row>
    <row r="8" customFormat="false" ht="23.85" hidden="false" customHeight="false" outlineLevel="0" collapsed="false">
      <c r="A8" s="7" t="s">
        <v>60</v>
      </c>
      <c r="B8" s="15" t="n">
        <v>8000</v>
      </c>
      <c r="C8" s="10" t="n">
        <f aca="false">B8/B$13</f>
        <v>0.153846153846154</v>
      </c>
      <c r="D8" s="11" t="s">
        <v>61</v>
      </c>
    </row>
    <row r="9" customFormat="false" ht="15" hidden="false" customHeight="false" outlineLevel="0" collapsed="false">
      <c r="A9" s="7" t="s">
        <v>62</v>
      </c>
      <c r="B9" s="15" t="n">
        <v>6000</v>
      </c>
      <c r="C9" s="10" t="n">
        <f aca="false">B9/B$13</f>
        <v>0.115384615384615</v>
      </c>
      <c r="D9" s="11" t="s">
        <v>63</v>
      </c>
    </row>
    <row r="10" customFormat="false" ht="15" hidden="false" customHeight="false" outlineLevel="0" collapsed="false">
      <c r="A10" s="7" t="s">
        <v>64</v>
      </c>
      <c r="B10" s="15" t="n">
        <v>5000</v>
      </c>
      <c r="C10" s="10" t="n">
        <f aca="false">B10/B$13</f>
        <v>0.0961538461538462</v>
      </c>
      <c r="D10" s="11" t="s">
        <v>65</v>
      </c>
    </row>
    <row r="11" customFormat="false" ht="15" hidden="false" customHeight="false" outlineLevel="0" collapsed="false">
      <c r="A11" s="7" t="s">
        <v>66</v>
      </c>
      <c r="B11" s="15" t="n">
        <v>4000</v>
      </c>
      <c r="C11" s="10" t="n">
        <f aca="false">B11/B$13</f>
        <v>0.0769230769230769</v>
      </c>
      <c r="D11" s="11" t="s">
        <v>67</v>
      </c>
    </row>
    <row r="12" customFormat="false" ht="15" hidden="false" customHeight="false" outlineLevel="0" collapsed="false">
      <c r="A12" s="16" t="s">
        <v>38</v>
      </c>
      <c r="B12" s="18" t="n">
        <f aca="false">SUM(B5:B11)</f>
        <v>52000</v>
      </c>
    </row>
    <row r="13" customFormat="false" ht="15" hidden="false" customHeight="false" outlineLevel="0" collapsed="false">
      <c r="A13" s="7" t="s">
        <v>68</v>
      </c>
      <c r="B13" s="25" t="n">
        <f aca="false">Summary!D18</f>
        <v>52000</v>
      </c>
    </row>
    <row r="14" customFormat="false" ht="15" hidden="false" customHeight="false" outlineLevel="0" collapsed="false">
      <c r="A14" s="7" t="s">
        <v>69</v>
      </c>
      <c r="B14" s="9" t="n">
        <f aca="false">B13-B12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4"/>
  </cols>
  <sheetData>
    <row r="1" customFormat="false" ht="15" hidden="false" customHeight="false" outlineLevel="0" collapsed="false">
      <c r="A1" s="20" t="s">
        <v>70</v>
      </c>
    </row>
    <row r="2" customFormat="false" ht="15" hidden="false" customHeight="false" outlineLevel="0" collapsed="false">
      <c r="A2" s="2" t="s">
        <v>71</v>
      </c>
    </row>
    <row r="4" customFormat="false" ht="15" hidden="false" customHeight="false" outlineLevel="0" collapsed="false">
      <c r="A4" s="27" t="s">
        <v>72</v>
      </c>
      <c r="B4" s="28"/>
    </row>
    <row r="5" customFormat="false" ht="15" hidden="false" customHeight="false" outlineLevel="0" collapsed="false">
      <c r="A5" s="21" t="s">
        <v>5</v>
      </c>
      <c r="B5" s="21" t="s">
        <v>73</v>
      </c>
    </row>
    <row r="6" customFormat="false" ht="15" hidden="false" customHeight="false" outlineLevel="0" collapsed="false">
      <c r="A6" s="7" t="s">
        <v>74</v>
      </c>
      <c r="B6" s="15" t="n">
        <v>8750</v>
      </c>
    </row>
    <row r="7" customFormat="false" ht="15" hidden="false" customHeight="false" outlineLevel="0" collapsed="false">
      <c r="A7" s="7" t="s">
        <v>75</v>
      </c>
      <c r="B7" s="15" t="n">
        <v>30</v>
      </c>
    </row>
    <row r="8" customFormat="false" ht="15" hidden="false" customHeight="false" outlineLevel="0" collapsed="false">
      <c r="A8" s="7" t="s">
        <v>76</v>
      </c>
      <c r="B8" s="15" t="n">
        <v>70</v>
      </c>
    </row>
    <row r="9" customFormat="false" ht="15" hidden="false" customHeight="false" outlineLevel="0" collapsed="false">
      <c r="A9" s="7" t="s">
        <v>77</v>
      </c>
      <c r="B9" s="15" t="n">
        <v>1000</v>
      </c>
    </row>
    <row r="10" customFormat="false" ht="15" hidden="false" customHeight="false" outlineLevel="0" collapsed="false">
      <c r="A10" s="7" t="s">
        <v>78</v>
      </c>
      <c r="B10" s="15" t="n">
        <v>800</v>
      </c>
    </row>
    <row r="11" customFormat="false" ht="15" hidden="false" customHeight="false" outlineLevel="0" collapsed="false">
      <c r="A11" s="7" t="s">
        <v>79</v>
      </c>
      <c r="B11" s="15" t="n">
        <v>2500</v>
      </c>
    </row>
    <row r="12" customFormat="false" ht="15" hidden="false" customHeight="false" outlineLevel="0" collapsed="false">
      <c r="A12" s="26" t="s">
        <v>47</v>
      </c>
      <c r="B12" s="29" t="n">
        <f aca="false">SUM(B6:B11)</f>
        <v>13150</v>
      </c>
    </row>
    <row r="14" customFormat="false" ht="15" hidden="false" customHeight="false" outlineLevel="0" collapsed="false">
      <c r="A14" s="27" t="s">
        <v>80</v>
      </c>
      <c r="B14" s="28"/>
    </row>
    <row r="15" customFormat="false" ht="15" hidden="false" customHeight="false" outlineLevel="0" collapsed="false">
      <c r="A15" s="21" t="s">
        <v>5</v>
      </c>
      <c r="B15" s="21" t="s">
        <v>81</v>
      </c>
    </row>
    <row r="16" customFormat="false" ht="15" hidden="false" customHeight="false" outlineLevel="0" collapsed="false">
      <c r="A16" s="7" t="s">
        <v>82</v>
      </c>
      <c r="B16" s="15" t="n">
        <v>120</v>
      </c>
    </row>
    <row r="17" customFormat="false" ht="15" hidden="false" customHeight="false" outlineLevel="0" collapsed="false">
      <c r="A17" s="7" t="s">
        <v>83</v>
      </c>
      <c r="B17" s="15" t="n">
        <v>30</v>
      </c>
    </row>
    <row r="18" customFormat="false" ht="15" hidden="false" customHeight="false" outlineLevel="0" collapsed="false">
      <c r="A18" s="26" t="s">
        <v>47</v>
      </c>
      <c r="B18" s="29" t="n">
        <f aca="false">SUM(B16:B17)</f>
        <v>150</v>
      </c>
    </row>
    <row r="20" customFormat="false" ht="15" hidden="false" customHeight="false" outlineLevel="0" collapsed="false">
      <c r="A20" s="27" t="s">
        <v>84</v>
      </c>
      <c r="B20" s="28"/>
    </row>
    <row r="21" customFormat="false" ht="15" hidden="false" customHeight="false" outlineLevel="0" collapsed="false">
      <c r="A21" s="21" t="s">
        <v>5</v>
      </c>
      <c r="B21" s="21" t="s">
        <v>85</v>
      </c>
    </row>
    <row r="22" customFormat="false" ht="15" hidden="false" customHeight="false" outlineLevel="0" collapsed="false">
      <c r="A22" s="7" t="s">
        <v>22</v>
      </c>
      <c r="B22" s="15" t="n">
        <v>163</v>
      </c>
    </row>
    <row r="23" customFormat="false" ht="15" hidden="false" customHeight="false" outlineLevel="0" collapsed="false">
      <c r="A23" s="7" t="s">
        <v>86</v>
      </c>
      <c r="B23" s="15" t="n">
        <v>403</v>
      </c>
    </row>
    <row r="24" customFormat="false" ht="15" hidden="false" customHeight="false" outlineLevel="0" collapsed="false">
      <c r="A24" s="7" t="s">
        <v>24</v>
      </c>
      <c r="B24" s="15" t="n">
        <v>100</v>
      </c>
    </row>
    <row r="25" customFormat="false" ht="15" hidden="false" customHeight="false" outlineLevel="0" collapsed="false">
      <c r="A25" s="7" t="s">
        <v>87</v>
      </c>
      <c r="B25" s="15" t="n">
        <v>0</v>
      </c>
    </row>
    <row r="26" customFormat="false" ht="15" hidden="false" customHeight="false" outlineLevel="0" collapsed="false">
      <c r="A26" s="26" t="s">
        <v>47</v>
      </c>
      <c r="B26" s="29" t="n">
        <f aca="false">SUM(B22:B25)</f>
        <v>666</v>
      </c>
    </row>
    <row r="28" customFormat="false" ht="15" hidden="false" customHeight="false" outlineLevel="0" collapsed="false">
      <c r="A28" s="3" t="s">
        <v>88</v>
      </c>
      <c r="B28" s="30" t="n">
        <v>9966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2026-07-10T17:41:50Z</dcterms:created>
  <dc:creator>openpyxl</dc:creator>
  <dc:description/>
  <dc:language>en-US</dc:language>
  <cp:lastModifiedBy/>
  <dcterms:modified xsi:type="dcterms:W3CDTF">2026-07-10T17:41:50Z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